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11902/Library/CloudStorage/Dropbox/HEP Didactique du droit/ MSDRO 21/Séance 1, Généralités sur l'évaluation en droit/"/>
    </mc:Choice>
  </mc:AlternateContent>
  <xr:revisionPtr revIDLastSave="0" documentId="13_ncr:1_{774286F5-EE84-3B46-9761-C600AD343C75}" xr6:coauthVersionLast="47" xr6:coauthVersionMax="47" xr10:uidLastSave="{00000000-0000-0000-0000-000000000000}"/>
  <bookViews>
    <workbookView xWindow="0" yWindow="600" windowWidth="34120" windowHeight="19000" tabRatio="500" xr2:uid="{00000000-000D-0000-FFFF-FFFF00000000}"/>
  </bookViews>
  <sheets>
    <sheet name="calcul note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C45" i="1"/>
  <c r="C46" i="1"/>
  <c r="C49" i="1" s="1"/>
  <c r="C50" i="1" s="1"/>
  <c r="C47" i="1"/>
  <c r="C48" i="1"/>
  <c r="C11" i="1"/>
  <c r="C12" i="1"/>
  <c r="C13" i="1"/>
  <c r="C14" i="1" s="1"/>
  <c r="C16" i="1" s="1"/>
  <c r="C22" i="1"/>
  <c r="C25" i="1" s="1"/>
  <c r="C26" i="1" s="1"/>
  <c r="C28" i="1" s="1"/>
  <c r="C23" i="1"/>
  <c r="C24" i="1"/>
  <c r="C68" i="1"/>
  <c r="C69" i="1"/>
  <c r="C78" i="1" s="1"/>
  <c r="C79" i="1" s="1"/>
  <c r="C70" i="1"/>
  <c r="C71" i="1"/>
  <c r="C72" i="1"/>
  <c r="C73" i="1"/>
  <c r="C74" i="1"/>
  <c r="C75" i="1"/>
  <c r="C76" i="1"/>
  <c r="C77" i="1"/>
  <c r="C56" i="1"/>
  <c r="C57" i="1"/>
  <c r="C58" i="1"/>
  <c r="C59" i="1"/>
  <c r="C60" i="1"/>
  <c r="C34" i="1"/>
  <c r="C35" i="1"/>
  <c r="C38" i="1" s="1"/>
  <c r="C39" i="1" s="1"/>
  <c r="C36" i="1"/>
  <c r="C37" i="1"/>
  <c r="C61" i="1" l="1"/>
  <c r="C62" i="1" s="1"/>
</calcChain>
</file>

<file path=xl/sharedStrings.xml><?xml version="1.0" encoding="utf-8"?>
<sst xmlns="http://schemas.openxmlformats.org/spreadsheetml/2006/main" count="103" uniqueCount="56">
  <si>
    <t>note</t>
    <phoneticPr fontId="2" type="noConversion"/>
  </si>
  <si>
    <t>bonus ortho</t>
    <phoneticPr fontId="2" type="noConversion"/>
  </si>
  <si>
    <t>note finale</t>
    <phoneticPr fontId="2" type="noConversion"/>
  </si>
  <si>
    <t>Pondération</t>
    <phoneticPr fontId="2" type="noConversion"/>
  </si>
  <si>
    <t>Pts partie 1</t>
  </si>
  <si>
    <t>Pts partie 2</t>
  </si>
  <si>
    <t>Pts partie 3</t>
  </si>
  <si>
    <t>total des pts :</t>
  </si>
  <si>
    <t>pts question 1</t>
  </si>
  <si>
    <t>pts question 2</t>
  </si>
  <si>
    <t>pts question 3</t>
  </si>
  <si>
    <t>pts question 4</t>
  </si>
  <si>
    <t>pts question 5</t>
  </si>
  <si>
    <t>pts question 6</t>
  </si>
  <si>
    <t>pts question 7</t>
  </si>
  <si>
    <t>pts question 8</t>
  </si>
  <si>
    <t>Pertinence</t>
  </si>
  <si>
    <t>Cohérence</t>
  </si>
  <si>
    <t>Qualité écriture</t>
  </si>
  <si>
    <t>Evaluation en trois parties (pondération des parties) avec bonus de +O,1</t>
  </si>
  <si>
    <t>Nbre de pts obtenus :</t>
  </si>
  <si>
    <t>Note :</t>
  </si>
  <si>
    <t>(changer dans la formule le nombre de pts total)</t>
  </si>
  <si>
    <t>(changer dans la formule le nbre de pt total de la partie et sa pondération)</t>
  </si>
  <si>
    <t>(à modifier si besoin; peut aussi servir de bonus de présence, de soin, …)</t>
  </si>
  <si>
    <t>Evaluation en quatre parties (pondération des parties)</t>
  </si>
  <si>
    <t>pts partie 2</t>
  </si>
  <si>
    <t>pts partie 3</t>
  </si>
  <si>
    <t>pts partie 4</t>
  </si>
  <si>
    <t>Evaluation en deux parties (pondération des parties) avec bonus de +O,1</t>
  </si>
  <si>
    <t>pts critère/partie/question 1</t>
  </si>
  <si>
    <t>pts critère/partie/question 2</t>
  </si>
  <si>
    <t>pts critère/partie/question 3</t>
  </si>
  <si>
    <t>pts critère/partie/question 4</t>
  </si>
  <si>
    <t>pts critère/partie/question 5</t>
  </si>
  <si>
    <t>Evaluation critériée avec 4 critères (pondération des critères)</t>
  </si>
  <si>
    <t>Sélection + exactitude</t>
  </si>
  <si>
    <t>(changer dans la formule le nbre de pt total du critère et sa pondération)</t>
  </si>
  <si>
    <t>Nbre de pts obtenus</t>
  </si>
  <si>
    <t>pts question 9</t>
  </si>
  <si>
    <t>pts question 10</t>
  </si>
  <si>
    <t>(changer dans la formule le nbre de pt total du critère/partie/question et sa pondération)</t>
  </si>
  <si>
    <t>(changer dans la formule le nbre de pt total de la question et sa pondération)</t>
  </si>
  <si>
    <t>ou</t>
  </si>
  <si>
    <t xml:space="preserve">3.5 = 40 à 49 pts, 3 = 30 à 39 pts, 2.5 = 20 à 29 pts, 2 = 10 à 19 pts, 1.5 = 1 à 10 pts, 1 = 0 pt </t>
  </si>
  <si>
    <r>
      <t xml:space="preserve">6 = 90 à 100 pts, 5.5 = 80 à 89 pts, 5 = 70 à 79 pts, 4.5 = 60 à 69 pts, </t>
    </r>
    <r>
      <rPr>
        <b/>
        <i/>
        <sz val="10"/>
        <color rgb="FF000000"/>
        <rFont val="Verdana"/>
        <family val="2"/>
      </rPr>
      <t>4 = 50 à 59</t>
    </r>
    <r>
      <rPr>
        <i/>
        <sz val="10"/>
        <color rgb="FF000000"/>
        <rFont val="Verdana"/>
        <family val="2"/>
      </rPr>
      <t xml:space="preserve"> , </t>
    </r>
  </si>
  <si>
    <t>3.5 = 48 à 59 pts, 3 = 36 à 47 pts, 2.5 = 24 à 35 pts, 2 = 12 à 23 pts, 1.5 = 1 à 11 pts, 1 = 0 pt</t>
  </si>
  <si>
    <r>
      <t xml:space="preserve">6 = 92 à 100 pts, 5.5 = 84 à 91 pts, 5 = 76 à 83 pts, 4.5 = 68 à 75 pts, </t>
    </r>
    <r>
      <rPr>
        <b/>
        <i/>
        <sz val="10"/>
        <color rgb="FF000000"/>
        <rFont val="Verdana"/>
        <family val="2"/>
      </rPr>
      <t xml:space="preserve">4 = 60 à 67 pts </t>
    </r>
    <r>
      <rPr>
        <i/>
        <sz val="10"/>
        <color rgb="FF000000"/>
        <rFont val="Verdana"/>
        <family val="2"/>
      </rPr>
      <t xml:space="preserve">, </t>
    </r>
  </si>
  <si>
    <t>total des pts</t>
  </si>
  <si>
    <t>note</t>
  </si>
  <si>
    <t>Evaluation cinq parties/critères/questions sur 100 pts</t>
  </si>
  <si>
    <t>Evaluation avec 10 questions sur 100 points (questions à pondérer)</t>
  </si>
  <si>
    <t>Deux exemples de barême sur 100 pts autre que la formule magique du barême fédéral :</t>
  </si>
  <si>
    <t>pts partie 1</t>
  </si>
  <si>
    <r>
      <t xml:space="preserve">Formule </t>
    </r>
    <r>
      <rPr>
        <b/>
        <i/>
        <sz val="10"/>
        <rFont val="Verdana"/>
        <family val="2"/>
      </rPr>
      <t>magique</t>
    </r>
    <r>
      <rPr>
        <b/>
        <sz val="10"/>
        <rFont val="Verdana"/>
        <family val="2"/>
      </rPr>
      <t xml:space="preserve"> du barême fédéral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</si>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</sst>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"/>
  </numFmts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i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sz val="10"/>
      <color rgb="FF00000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5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9" fillId="0" borderId="0" xfId="0" applyFont="1"/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F89"/>
  <sheetViews>
    <sheetView tabSelected="1" view="pageLayout" topLeftCell="A84" zoomScale="144" zoomScalePageLayoutView="144" workbookViewId="0">
      <selection activeCell="F89" sqref="F89"/>
    </sheetView>
  </sheetViews>
  <sheetFormatPr baseColWidth="10" defaultColWidth="11" defaultRowHeight="13" x14ac:dyDescent="0.15"/>
  <cols>
    <col min="1" max="1" width="25.5" customWidth="1"/>
    <col min="2" max="2" width="17.83203125" customWidth="1"/>
    <col min="3" max="3" width="17.33203125" customWidth="1"/>
    <col min="4" max="4" width="11" style="10"/>
  </cols>
  <sheetData>
    <row r="2" spans="1:4" ht="17" customHeight="1" x14ac:dyDescent="0.15">
      <c r="A2" s="3" t="s">
        <v>54</v>
      </c>
      <c r="D2" s="9"/>
    </row>
    <row r="3" spans="1:4" ht="17" customHeight="1" x14ac:dyDescent="0.15">
      <c r="D3" s="9"/>
    </row>
    <row r="4" spans="1:4" ht="17" customHeight="1" x14ac:dyDescent="0.15">
      <c r="A4" s="2" t="s">
        <v>20</v>
      </c>
      <c r="B4" s="14" t="s">
        <v>21</v>
      </c>
      <c r="D4" s="9"/>
    </row>
    <row r="5" spans="1:4" ht="18.25" customHeight="1" x14ac:dyDescent="0.15">
      <c r="A5" s="1">
        <v>13</v>
      </c>
      <c r="B5" s="2">
        <f>A5/20*5+1</f>
        <v>4.25</v>
      </c>
      <c r="C5" s="10" t="s">
        <v>22</v>
      </c>
    </row>
    <row r="6" spans="1:4" ht="18.25" customHeight="1" x14ac:dyDescent="0.15"/>
    <row r="7" spans="1:4" ht="18.25" customHeight="1" x14ac:dyDescent="0.15"/>
    <row r="8" spans="1:4" ht="18.25" customHeight="1" x14ac:dyDescent="0.15">
      <c r="A8" s="3" t="s">
        <v>29</v>
      </c>
    </row>
    <row r="9" spans="1:4" ht="18.25" customHeight="1" x14ac:dyDescent="0.15">
      <c r="A9" s="3"/>
    </row>
    <row r="10" spans="1:4" x14ac:dyDescent="0.15">
      <c r="B10" s="1" t="s">
        <v>38</v>
      </c>
      <c r="C10" s="6" t="s">
        <v>3</v>
      </c>
    </row>
    <row r="11" spans="1:4" x14ac:dyDescent="0.15">
      <c r="A11" s="1" t="s">
        <v>4</v>
      </c>
      <c r="B11" s="1">
        <v>7.5</v>
      </c>
      <c r="C11" s="1">
        <f>B11/12*40</f>
        <v>25</v>
      </c>
      <c r="D11" s="10" t="s">
        <v>23</v>
      </c>
    </row>
    <row r="12" spans="1:4" x14ac:dyDescent="0.15">
      <c r="A12" s="1" t="s">
        <v>5</v>
      </c>
      <c r="B12" s="1">
        <v>14.5</v>
      </c>
      <c r="C12" s="1">
        <f>B12/16.5*60</f>
        <v>52.727272727272727</v>
      </c>
      <c r="D12" s="10" t="s">
        <v>23</v>
      </c>
    </row>
    <row r="13" spans="1:4" x14ac:dyDescent="0.15">
      <c r="B13" s="2" t="s">
        <v>7</v>
      </c>
      <c r="C13" s="2">
        <f>SUM(C11:C12)</f>
        <v>77.72727272727272</v>
      </c>
    </row>
    <row r="14" spans="1:4" ht="15.75" customHeight="1" x14ac:dyDescent="0.15">
      <c r="B14" s="2" t="s">
        <v>0</v>
      </c>
      <c r="C14" s="2">
        <f>C13/100*5+1</f>
        <v>4.8863636363636367</v>
      </c>
    </row>
    <row r="15" spans="1:4" x14ac:dyDescent="0.15">
      <c r="B15" s="1" t="s">
        <v>1</v>
      </c>
      <c r="C15" s="1">
        <v>0.1</v>
      </c>
      <c r="D15" s="10" t="s">
        <v>24</v>
      </c>
    </row>
    <row r="16" spans="1:4" ht="17" customHeight="1" x14ac:dyDescent="0.15">
      <c r="B16" s="2" t="s">
        <v>2</v>
      </c>
      <c r="C16" s="2">
        <f>SUM(C14:C15)</f>
        <v>4.9863636363636363</v>
      </c>
    </row>
    <row r="17" spans="1:4" ht="15" customHeight="1" x14ac:dyDescent="0.15">
      <c r="A17" s="3"/>
    </row>
    <row r="18" spans="1:4" ht="12" customHeight="1" x14ac:dyDescent="0.15"/>
    <row r="19" spans="1:4" x14ac:dyDescent="0.15">
      <c r="A19" s="3" t="s">
        <v>19</v>
      </c>
    </row>
    <row r="21" spans="1:4" x14ac:dyDescent="0.15">
      <c r="B21" s="1" t="s">
        <v>38</v>
      </c>
      <c r="C21" s="6" t="s">
        <v>3</v>
      </c>
    </row>
    <row r="22" spans="1:4" x14ac:dyDescent="0.15">
      <c r="A22" s="1" t="s">
        <v>4</v>
      </c>
      <c r="B22" s="1">
        <v>20</v>
      </c>
      <c r="C22" s="1">
        <f>B22/20*30</f>
        <v>30</v>
      </c>
      <c r="D22" s="10" t="s">
        <v>23</v>
      </c>
    </row>
    <row r="23" spans="1:4" x14ac:dyDescent="0.15">
      <c r="A23" s="1" t="s">
        <v>5</v>
      </c>
      <c r="B23" s="1">
        <v>13</v>
      </c>
      <c r="C23" s="1">
        <f>B23/14*40</f>
        <v>37.142857142857146</v>
      </c>
      <c r="D23" s="10" t="s">
        <v>23</v>
      </c>
    </row>
    <row r="24" spans="1:4" ht="15" customHeight="1" x14ac:dyDescent="0.15">
      <c r="A24" s="1" t="s">
        <v>6</v>
      </c>
      <c r="B24" s="1">
        <v>10</v>
      </c>
      <c r="C24" s="1">
        <f>B24/10*30</f>
        <v>30</v>
      </c>
      <c r="D24" s="10" t="s">
        <v>23</v>
      </c>
    </row>
    <row r="25" spans="1:4" ht="19.5" customHeight="1" x14ac:dyDescent="0.15">
      <c r="B25" s="2" t="s">
        <v>7</v>
      </c>
      <c r="C25" s="2">
        <f>SUM(C22:C24)</f>
        <v>97.142857142857139</v>
      </c>
    </row>
    <row r="26" spans="1:4" ht="15" customHeight="1" x14ac:dyDescent="0.15">
      <c r="B26" s="2" t="s">
        <v>0</v>
      </c>
      <c r="C26" s="2">
        <f>C25/100*5+1</f>
        <v>5.8571428571428568</v>
      </c>
    </row>
    <row r="27" spans="1:4" ht="16" customHeight="1" x14ac:dyDescent="0.15">
      <c r="B27" s="1" t="s">
        <v>1</v>
      </c>
      <c r="C27" s="1">
        <v>0.1</v>
      </c>
      <c r="D27" s="10" t="s">
        <v>24</v>
      </c>
    </row>
    <row r="28" spans="1:4" x14ac:dyDescent="0.15">
      <c r="B28" s="2" t="s">
        <v>2</v>
      </c>
      <c r="C28" s="2">
        <f>SUM(C26:C27)</f>
        <v>5.9571428571428564</v>
      </c>
    </row>
    <row r="31" spans="1:4" x14ac:dyDescent="0.15">
      <c r="A31" s="3" t="s">
        <v>25</v>
      </c>
    </row>
    <row r="33" spans="1:4" x14ac:dyDescent="0.15">
      <c r="B33" s="1" t="s">
        <v>38</v>
      </c>
      <c r="C33" s="6" t="s">
        <v>3</v>
      </c>
    </row>
    <row r="34" spans="1:4" x14ac:dyDescent="0.15">
      <c r="A34" s="1" t="s">
        <v>53</v>
      </c>
      <c r="B34" s="1">
        <v>10</v>
      </c>
      <c r="C34" s="1">
        <f>B34/13*25</f>
        <v>19.230769230769234</v>
      </c>
      <c r="D34" s="10" t="s">
        <v>23</v>
      </c>
    </row>
    <row r="35" spans="1:4" x14ac:dyDescent="0.15">
      <c r="A35" s="1" t="s">
        <v>26</v>
      </c>
      <c r="B35" s="1">
        <v>11</v>
      </c>
      <c r="C35" s="1">
        <f>B35/22*40</f>
        <v>20</v>
      </c>
      <c r="D35" s="10" t="s">
        <v>23</v>
      </c>
    </row>
    <row r="36" spans="1:4" x14ac:dyDescent="0.15">
      <c r="A36" s="1" t="s">
        <v>27</v>
      </c>
      <c r="B36" s="1">
        <v>8</v>
      </c>
      <c r="C36" s="1">
        <f>B36/12*25</f>
        <v>16.666666666666664</v>
      </c>
      <c r="D36" s="10" t="s">
        <v>23</v>
      </c>
    </row>
    <row r="37" spans="1:4" x14ac:dyDescent="0.15">
      <c r="A37" s="1" t="s">
        <v>28</v>
      </c>
      <c r="B37" s="1">
        <v>3</v>
      </c>
      <c r="C37" s="1">
        <f>B37/4*10</f>
        <v>7.5</v>
      </c>
      <c r="D37" s="10" t="s">
        <v>23</v>
      </c>
    </row>
    <row r="38" spans="1:4" ht="20.5" customHeight="1" x14ac:dyDescent="0.15">
      <c r="B38" s="2" t="s">
        <v>7</v>
      </c>
      <c r="C38" s="2">
        <f>C34+C35+C36+C37</f>
        <v>63.397435897435898</v>
      </c>
    </row>
    <row r="39" spans="1:4" ht="19.25" customHeight="1" x14ac:dyDescent="0.15">
      <c r="B39" s="4" t="s">
        <v>0</v>
      </c>
      <c r="C39" s="4">
        <f>C38/100*5+1</f>
        <v>4.1698717948717947</v>
      </c>
    </row>
    <row r="40" spans="1:4" x14ac:dyDescent="0.15">
      <c r="B40" s="3"/>
      <c r="C40" s="3"/>
    </row>
    <row r="41" spans="1:4" x14ac:dyDescent="0.15">
      <c r="B41" s="3"/>
      <c r="C41" s="3"/>
    </row>
    <row r="42" spans="1:4" x14ac:dyDescent="0.15">
      <c r="A42" s="3" t="s">
        <v>35</v>
      </c>
      <c r="B42" s="3"/>
      <c r="C42" s="3"/>
    </row>
    <row r="43" spans="1:4" x14ac:dyDescent="0.15">
      <c r="B43" s="3"/>
      <c r="C43" s="3"/>
    </row>
    <row r="44" spans="1:4" x14ac:dyDescent="0.15">
      <c r="B44" s="1" t="s">
        <v>38</v>
      </c>
      <c r="C44" s="6" t="s">
        <v>3</v>
      </c>
    </row>
    <row r="45" spans="1:4" x14ac:dyDescent="0.15">
      <c r="A45" s="1" t="s">
        <v>16</v>
      </c>
      <c r="B45" s="1">
        <v>10</v>
      </c>
      <c r="C45" s="5">
        <f>(B45/13)*25</f>
        <v>19.230769230769234</v>
      </c>
      <c r="D45" s="10" t="s">
        <v>37</v>
      </c>
    </row>
    <row r="46" spans="1:4" x14ac:dyDescent="0.15">
      <c r="A46" s="1" t="s">
        <v>36</v>
      </c>
      <c r="B46" s="1">
        <v>17.5</v>
      </c>
      <c r="C46" s="5">
        <f>(B46/22)*40</f>
        <v>31.818181818181817</v>
      </c>
      <c r="D46" s="10" t="s">
        <v>37</v>
      </c>
    </row>
    <row r="47" spans="1:4" x14ac:dyDescent="0.15">
      <c r="A47" s="1" t="s">
        <v>17</v>
      </c>
      <c r="B47" s="1">
        <v>10.75</v>
      </c>
      <c r="C47" s="5">
        <f>(B47/11.5)*25</f>
        <v>23.369565217391305</v>
      </c>
      <c r="D47" s="10" t="s">
        <v>37</v>
      </c>
    </row>
    <row r="48" spans="1:4" x14ac:dyDescent="0.15">
      <c r="A48" s="1" t="s">
        <v>18</v>
      </c>
      <c r="B48" s="1">
        <v>1</v>
      </c>
      <c r="C48" s="5">
        <f>(B48/4)*10</f>
        <v>2.5</v>
      </c>
      <c r="D48" s="10" t="s">
        <v>37</v>
      </c>
    </row>
    <row r="49" spans="1:4" x14ac:dyDescent="0.15">
      <c r="B49" s="2" t="s">
        <v>48</v>
      </c>
      <c r="C49" s="13">
        <f>SUM(C45:C48)</f>
        <v>76.918516266342351</v>
      </c>
    </row>
    <row r="50" spans="1:4" x14ac:dyDescent="0.15">
      <c r="B50" s="2" t="s">
        <v>49</v>
      </c>
      <c r="C50" s="13">
        <f>(C49/100)*5+1</f>
        <v>4.8459258133171179</v>
      </c>
    </row>
    <row r="51" spans="1:4" x14ac:dyDescent="0.15">
      <c r="B51" s="3"/>
      <c r="C51" s="3"/>
    </row>
    <row r="52" spans="1:4" x14ac:dyDescent="0.15">
      <c r="B52" s="3"/>
      <c r="C52" s="3"/>
    </row>
    <row r="53" spans="1:4" x14ac:dyDescent="0.15">
      <c r="A53" s="3" t="s">
        <v>50</v>
      </c>
      <c r="B53" s="3"/>
      <c r="C53" s="3"/>
    </row>
    <row r="55" spans="1:4" x14ac:dyDescent="0.15">
      <c r="B55" s="7" t="s">
        <v>38</v>
      </c>
      <c r="C55" s="8" t="s">
        <v>3</v>
      </c>
    </row>
    <row r="56" spans="1:4" x14ac:dyDescent="0.15">
      <c r="A56" s="1" t="s">
        <v>30</v>
      </c>
      <c r="B56" s="1">
        <v>15</v>
      </c>
      <c r="C56" s="1">
        <f>B56/15*15</f>
        <v>15</v>
      </c>
      <c r="D56" s="10" t="s">
        <v>41</v>
      </c>
    </row>
    <row r="57" spans="1:4" x14ac:dyDescent="0.15">
      <c r="A57" s="1" t="s">
        <v>31</v>
      </c>
      <c r="B57" s="1">
        <v>5</v>
      </c>
      <c r="C57" s="1">
        <f>B57/5*10</f>
        <v>10</v>
      </c>
      <c r="D57" s="10" t="s">
        <v>41</v>
      </c>
    </row>
    <row r="58" spans="1:4" x14ac:dyDescent="0.15">
      <c r="A58" s="1" t="s">
        <v>32</v>
      </c>
      <c r="B58" s="1">
        <v>5</v>
      </c>
      <c r="C58" s="1">
        <f>B58/5*15</f>
        <v>15</v>
      </c>
      <c r="D58" s="10" t="s">
        <v>41</v>
      </c>
    </row>
    <row r="59" spans="1:4" x14ac:dyDescent="0.15">
      <c r="A59" s="1" t="s">
        <v>33</v>
      </c>
      <c r="B59" s="1">
        <v>4</v>
      </c>
      <c r="C59" s="1">
        <f>B59/25*30</f>
        <v>4.8</v>
      </c>
      <c r="D59" s="10" t="s">
        <v>41</v>
      </c>
    </row>
    <row r="60" spans="1:4" x14ac:dyDescent="0.15">
      <c r="A60" s="1" t="s">
        <v>34</v>
      </c>
      <c r="B60" s="1">
        <v>5</v>
      </c>
      <c r="C60" s="1">
        <f>B60/25*30</f>
        <v>6</v>
      </c>
      <c r="D60" s="10" t="s">
        <v>41</v>
      </c>
    </row>
    <row r="61" spans="1:4" x14ac:dyDescent="0.15">
      <c r="B61" s="2" t="s">
        <v>7</v>
      </c>
      <c r="C61" s="2">
        <f>C56+C57+C58+C59+C60</f>
        <v>50.8</v>
      </c>
    </row>
    <row r="62" spans="1:4" x14ac:dyDescent="0.15">
      <c r="B62" s="2" t="s">
        <v>49</v>
      </c>
      <c r="C62" s="13">
        <f>(C61/100)*5+1</f>
        <v>3.54</v>
      </c>
    </row>
    <row r="65" spans="1:4" x14ac:dyDescent="0.15">
      <c r="A65" s="3" t="s">
        <v>51</v>
      </c>
    </row>
    <row r="67" spans="1:4" x14ac:dyDescent="0.15">
      <c r="B67" s="7" t="s">
        <v>38</v>
      </c>
      <c r="C67" s="1" t="s">
        <v>3</v>
      </c>
    </row>
    <row r="68" spans="1:4" x14ac:dyDescent="0.15">
      <c r="A68" s="1" t="s">
        <v>8</v>
      </c>
      <c r="B68" s="1">
        <v>10</v>
      </c>
      <c r="C68" s="1">
        <f>B68/10*10</f>
        <v>10</v>
      </c>
      <c r="D68" s="10" t="s">
        <v>42</v>
      </c>
    </row>
    <row r="69" spans="1:4" x14ac:dyDescent="0.15">
      <c r="A69" s="1" t="s">
        <v>9</v>
      </c>
      <c r="B69" s="1">
        <v>5</v>
      </c>
      <c r="C69" s="1">
        <f>B69/5*10</f>
        <v>10</v>
      </c>
      <c r="D69" s="10" t="s">
        <v>42</v>
      </c>
    </row>
    <row r="70" spans="1:4" x14ac:dyDescent="0.15">
      <c r="A70" s="1" t="s">
        <v>10</v>
      </c>
      <c r="B70" s="1">
        <v>5</v>
      </c>
      <c r="C70" s="1">
        <f>B70/5*15</f>
        <v>15</v>
      </c>
      <c r="D70" s="10" t="s">
        <v>42</v>
      </c>
    </row>
    <row r="71" spans="1:4" x14ac:dyDescent="0.15">
      <c r="A71" s="1" t="s">
        <v>11</v>
      </c>
      <c r="B71" s="1">
        <v>5</v>
      </c>
      <c r="C71" s="1">
        <f>B71/5*15</f>
        <v>15</v>
      </c>
      <c r="D71" s="10" t="s">
        <v>42</v>
      </c>
    </row>
    <row r="72" spans="1:4" x14ac:dyDescent="0.15">
      <c r="A72" s="1" t="s">
        <v>12</v>
      </c>
      <c r="B72" s="1">
        <v>5</v>
      </c>
      <c r="C72" s="1">
        <f>B72/5*5</f>
        <v>5</v>
      </c>
      <c r="D72" s="10" t="s">
        <v>42</v>
      </c>
    </row>
    <row r="73" spans="1:4" x14ac:dyDescent="0.15">
      <c r="A73" s="1" t="s">
        <v>13</v>
      </c>
      <c r="B73" s="1">
        <v>5</v>
      </c>
      <c r="C73" s="1">
        <f>B73/5*5</f>
        <v>5</v>
      </c>
      <c r="D73" s="10" t="s">
        <v>42</v>
      </c>
    </row>
    <row r="74" spans="1:4" x14ac:dyDescent="0.15">
      <c r="A74" s="1" t="s">
        <v>14</v>
      </c>
      <c r="B74" s="1">
        <v>5</v>
      </c>
      <c r="C74" s="1">
        <f>B74/5*10</f>
        <v>10</v>
      </c>
      <c r="D74" s="10" t="s">
        <v>42</v>
      </c>
    </row>
    <row r="75" spans="1:4" x14ac:dyDescent="0.15">
      <c r="A75" s="1" t="s">
        <v>15</v>
      </c>
      <c r="B75" s="1">
        <v>3</v>
      </c>
      <c r="C75" s="1">
        <f>B75/5*10</f>
        <v>6</v>
      </c>
      <c r="D75" s="10" t="s">
        <v>42</v>
      </c>
    </row>
    <row r="76" spans="1:4" x14ac:dyDescent="0.15">
      <c r="A76" s="1" t="s">
        <v>39</v>
      </c>
      <c r="B76" s="1">
        <v>5</v>
      </c>
      <c r="C76" s="1">
        <f>B76/5*10</f>
        <v>10</v>
      </c>
      <c r="D76" s="10" t="s">
        <v>42</v>
      </c>
    </row>
    <row r="77" spans="1:4" x14ac:dyDescent="0.15">
      <c r="A77" s="1" t="s">
        <v>40</v>
      </c>
      <c r="B77" s="1">
        <v>5</v>
      </c>
      <c r="C77" s="1">
        <f>B77/5*10</f>
        <v>10</v>
      </c>
      <c r="D77" s="10" t="s">
        <v>42</v>
      </c>
    </row>
    <row r="78" spans="1:4" ht="15.5" customHeight="1" x14ac:dyDescent="0.15">
      <c r="B78" s="2" t="s">
        <v>7</v>
      </c>
      <c r="C78" s="2">
        <f>C68+C69+C70+C71+C72+C73+C74+C75+C76+C77</f>
        <v>96</v>
      </c>
    </row>
    <row r="79" spans="1:4" x14ac:dyDescent="0.15">
      <c r="B79" s="2" t="s">
        <v>49</v>
      </c>
      <c r="C79" s="13">
        <f>(C78/100)*5+1</f>
        <v>5.8</v>
      </c>
    </row>
    <row r="82" spans="1:6" x14ac:dyDescent="0.15">
      <c r="A82" s="3" t="s">
        <v>52</v>
      </c>
    </row>
    <row r="85" spans="1:6" x14ac:dyDescent="0.15">
      <c r="A85" s="11" t="s">
        <v>45</v>
      </c>
      <c r="B85" s="11"/>
      <c r="D85"/>
    </row>
    <row r="86" spans="1:6" x14ac:dyDescent="0.15">
      <c r="A86" s="11" t="s">
        <v>44</v>
      </c>
      <c r="B86" s="11"/>
      <c r="D86"/>
    </row>
    <row r="87" spans="1:6" ht="23" customHeight="1" x14ac:dyDescent="0.15">
      <c r="A87" s="12" t="s">
        <v>43</v>
      </c>
      <c r="D87"/>
    </row>
    <row r="88" spans="1:6" x14ac:dyDescent="0.15">
      <c r="A88" s="11" t="s">
        <v>47</v>
      </c>
      <c r="D88"/>
    </row>
    <row r="89" spans="1:6" x14ac:dyDescent="0.15">
      <c r="A89" t="s">
        <v>46</v>
      </c>
      <c r="F89" s="15" t="s">
        <v>55</v>
      </c>
    </row>
  </sheetData>
  <phoneticPr fontId="2" type="noConversion"/>
  <pageMargins left="0.44367283950617287" right="0.40509259259259262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note</vt:lpstr>
    </vt:vector>
  </TitlesOfParts>
  <Company>ECG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Roduit</dc:creator>
  <cp:lastModifiedBy>Guillaume Roduit</cp:lastModifiedBy>
  <dcterms:created xsi:type="dcterms:W3CDTF">2010-11-07T14:55:04Z</dcterms:created>
  <dcterms:modified xsi:type="dcterms:W3CDTF">2026-02-21T09:33:38Z</dcterms:modified>
</cp:coreProperties>
</file>